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csua\Desktop\"/>
    </mc:Choice>
  </mc:AlternateContent>
  <xr:revisionPtr revIDLastSave="0" documentId="8_{0D69EEA6-675B-45AC-8957-C5B812DCC892}" xr6:coauthVersionLast="47" xr6:coauthVersionMax="47" xr10:uidLastSave="{00000000-0000-0000-0000-000000000000}"/>
  <bookViews>
    <workbookView xWindow="-120" yWindow="-120" windowWidth="29040" windowHeight="15840" xr2:uid="{FDBD77DE-8ABF-4C61-833A-8B2BCF399CB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G61" i="1" s="1"/>
  <c r="H61" i="1" s="1"/>
  <c r="F64" i="1"/>
  <c r="G63" i="1"/>
  <c r="H63" i="1" s="1"/>
  <c r="E63" i="1"/>
  <c r="D63" i="1"/>
  <c r="G62" i="1"/>
  <c r="H62" i="1" s="1"/>
  <c r="E62" i="1"/>
  <c r="D62" i="1"/>
  <c r="E61" i="1"/>
  <c r="D61" i="1"/>
  <c r="G60" i="1"/>
  <c r="H60" i="1" s="1"/>
  <c r="E60" i="1"/>
  <c r="D60" i="1"/>
  <c r="G59" i="1"/>
  <c r="H59" i="1" s="1"/>
  <c r="E59" i="1"/>
  <c r="D59" i="1"/>
  <c r="E58" i="1"/>
  <c r="D58" i="1"/>
  <c r="G57" i="1"/>
  <c r="H57" i="1" s="1"/>
  <c r="E57" i="1"/>
  <c r="D57" i="1"/>
  <c r="E56" i="1"/>
  <c r="G56" i="1" s="1"/>
  <c r="H56" i="1" s="1"/>
  <c r="D56" i="1"/>
  <c r="E55" i="1"/>
  <c r="D55" i="1"/>
  <c r="G54" i="1"/>
  <c r="H54" i="1" s="1"/>
  <c r="E54" i="1"/>
  <c r="D54" i="1"/>
  <c r="G53" i="1"/>
  <c r="E53" i="1"/>
  <c r="E64" i="1" s="1"/>
  <c r="D53" i="1"/>
  <c r="D64" i="1" s="1"/>
  <c r="D65" i="1" s="1"/>
  <c r="F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E43" i="1" s="1"/>
  <c r="D34" i="1"/>
  <c r="E33" i="1"/>
  <c r="D33" i="1"/>
  <c r="E32" i="1"/>
  <c r="D32" i="1"/>
  <c r="D43" i="1" s="1"/>
  <c r="E26" i="1"/>
  <c r="F44" i="1" s="1"/>
  <c r="D24" i="1"/>
  <c r="E21" i="1" s="1"/>
  <c r="D23" i="1"/>
  <c r="E22" i="1"/>
  <c r="E20" i="1"/>
  <c r="E18" i="1"/>
  <c r="E16" i="1"/>
  <c r="E14" i="1"/>
  <c r="E12" i="1"/>
  <c r="G41" i="1" l="1"/>
  <c r="H41" i="1" s="1"/>
  <c r="F21" i="1" s="1"/>
  <c r="G38" i="1"/>
  <c r="H38" i="1" s="1"/>
  <c r="F18" i="1" s="1"/>
  <c r="G35" i="1"/>
  <c r="H35" i="1" s="1"/>
  <c r="F15" i="1" s="1"/>
  <c r="G32" i="1"/>
  <c r="G42" i="1"/>
  <c r="H42" i="1" s="1"/>
  <c r="F22" i="1" s="1"/>
  <c r="H22" i="1" s="1"/>
  <c r="G39" i="1"/>
  <c r="H39" i="1" s="1"/>
  <c r="F19" i="1" s="1"/>
  <c r="G36" i="1"/>
  <c r="H36" i="1" s="1"/>
  <c r="F16" i="1" s="1"/>
  <c r="H16" i="1" s="1"/>
  <c r="G33" i="1"/>
  <c r="H33" i="1" s="1"/>
  <c r="F13" i="1" s="1"/>
  <c r="G40" i="1"/>
  <c r="H40" i="1" s="1"/>
  <c r="F20" i="1" s="1"/>
  <c r="H20" i="1" s="1"/>
  <c r="G37" i="1"/>
  <c r="H37" i="1" s="1"/>
  <c r="F17" i="1" s="1"/>
  <c r="G34" i="1"/>
  <c r="H34" i="1" s="1"/>
  <c r="F14" i="1" s="1"/>
  <c r="H14" i="1" s="1"/>
  <c r="H21" i="1"/>
  <c r="H18" i="1"/>
  <c r="G64" i="1"/>
  <c r="H64" i="1" s="1"/>
  <c r="E23" i="1"/>
  <c r="E13" i="1"/>
  <c r="E15" i="1"/>
  <c r="E17" i="1"/>
  <c r="E19" i="1"/>
  <c r="H19" i="1" s="1"/>
  <c r="H53" i="1"/>
  <c r="D44" i="1"/>
  <c r="G55" i="1"/>
  <c r="H55" i="1" s="1"/>
  <c r="G58" i="1"/>
  <c r="H58" i="1" s="1"/>
  <c r="H13" i="1" l="1"/>
  <c r="G43" i="1"/>
  <c r="H32" i="1"/>
  <c r="H17" i="1"/>
  <c r="H15" i="1"/>
  <c r="F12" i="1" l="1"/>
  <c r="H43" i="1"/>
  <c r="F23" i="1" l="1"/>
  <c r="H12" i="1"/>
  <c r="H23" i="1" s="1"/>
</calcChain>
</file>

<file path=xl/sharedStrings.xml><?xml version="1.0" encoding="utf-8"?>
<sst xmlns="http://schemas.openxmlformats.org/spreadsheetml/2006/main" count="77" uniqueCount="40">
  <si>
    <t>CAS Galați</t>
  </si>
  <si>
    <t>Directia Relatii Contractuale</t>
  </si>
  <si>
    <t xml:space="preserve">                                         Furnizori ingrijiri medicale la domiciliu</t>
  </si>
  <si>
    <t>Buget apr.2022</t>
  </si>
  <si>
    <t>Lei</t>
  </si>
  <si>
    <t>Nr. crt.</t>
  </si>
  <si>
    <t>Nume furnizor</t>
  </si>
  <si>
    <t>Nr. Pct. La 01.04.2022</t>
  </si>
  <si>
    <t>Valoare contract apr.2022</t>
  </si>
  <si>
    <t>Sume de redistribuit (diminuare pct.Vitamed mar.2022)</t>
  </si>
  <si>
    <t>Sume de redistribuit (diminuare pct.Vitamed din reesalonare Sani H)</t>
  </si>
  <si>
    <t>Total contractat apr.2022</t>
  </si>
  <si>
    <t>3=col2*val.pct.</t>
  </si>
  <si>
    <t>6=3+4+5</t>
  </si>
  <si>
    <t>MEDHOUSE 2005 SRL</t>
  </si>
  <si>
    <t>SC VITAMED CLINIC SRL</t>
  </si>
  <si>
    <t>diminuare cu 3,71 puncte</t>
  </si>
  <si>
    <t>SC  CATALINA HEALTHCARE SRL</t>
  </si>
  <si>
    <t>SC  SANI  HELP SRL</t>
  </si>
  <si>
    <t>majorare cu 4,55  puncte</t>
  </si>
  <si>
    <t>ASOCIATIA PRO BUNICII</t>
  </si>
  <si>
    <t>SOFIMED HELP ID SRL</t>
  </si>
  <si>
    <t>Medigal House</t>
  </si>
  <si>
    <t>majorare cu 6,5  puncte</t>
  </si>
  <si>
    <t>Expert Med</t>
  </si>
  <si>
    <t>Medicotib DTI</t>
  </si>
  <si>
    <t>Psihimed Doca SRL</t>
  </si>
  <si>
    <t xml:space="preserve"> VITALIS SDA CLINIC URGENT SRL</t>
  </si>
  <si>
    <t>Total</t>
  </si>
  <si>
    <t xml:space="preserve">Diminuare punctaj martie 2022 Vitamed </t>
  </si>
  <si>
    <t>Nr. Pct. La 01.03.2022</t>
  </si>
  <si>
    <t>Valoare contract initial</t>
  </si>
  <si>
    <t>Nr. Pct. La 31.03.2022</t>
  </si>
  <si>
    <t>Valoare contract recalculată</t>
  </si>
  <si>
    <t>Sume de redistribuit (diminuare pct.Vitamed)</t>
  </si>
  <si>
    <t>5=col4*val.pct.</t>
  </si>
  <si>
    <t>6=5-3</t>
  </si>
  <si>
    <t>val.pct.</t>
  </si>
  <si>
    <t xml:space="preserve">Diminuare punctaj martie 2022 Vitamed  din redistribuire eșalonare Sani Help </t>
  </si>
  <si>
    <t xml:space="preserve">Sume de redistribuit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</si>
</sst>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i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70AD47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0" fontId="7" fillId="2" borderId="0" xfId="0" applyFont="1" applyFill="1"/>
    <xf numFmtId="4" fontId="0" fillId="0" borderId="0" xfId="0" applyNumberFormat="1"/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4" fontId="0" fillId="2" borderId="3" xfId="0" applyNumberFormat="1" applyFill="1" applyBorder="1"/>
    <xf numFmtId="4" fontId="0" fillId="0" borderId="3" xfId="0" applyNumberFormat="1" applyBorder="1"/>
    <xf numFmtId="4" fontId="0" fillId="0" borderId="1" xfId="0" applyNumberFormat="1" applyBorder="1"/>
    <xf numFmtId="4" fontId="0" fillId="3" borderId="3" xfId="0" applyNumberFormat="1" applyFill="1" applyBorder="1"/>
    <xf numFmtId="0" fontId="9" fillId="2" borderId="1" xfId="1" applyFont="1" applyFill="1" applyBorder="1" applyAlignment="1">
      <alignment horizontal="left" wrapText="1"/>
    </xf>
    <xf numFmtId="4" fontId="0" fillId="4" borderId="3" xfId="0" applyNumberFormat="1" applyFill="1" applyBorder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1" xfId="0" applyBorder="1"/>
    <xf numFmtId="0" fontId="12" fillId="2" borderId="0" xfId="0" applyFont="1" applyFill="1" applyAlignment="1">
      <alignment horizontal="right"/>
    </xf>
    <xf numFmtId="0" fontId="0" fillId="0" borderId="4" xfId="0" applyBorder="1"/>
    <xf numFmtId="4" fontId="0" fillId="0" borderId="2" xfId="0" applyNumberFormat="1" applyBorder="1"/>
  </cellXfs>
  <cellStyles count="2">
    <cellStyle name="Normal" xfId="0" builtinId="0"/>
    <cellStyle name="Normal 2" xfId="1" xr:uid="{C1635AB0-E19C-476D-AF04-232E62FBF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lvare%20neacsu\My%20Documents\2022\Ingrijiri\Punctaje,%20valori%20contract%20202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04"/>
      <sheetName val="01_03"/>
      <sheetName val="03_02"/>
      <sheetName val="01_02_2022"/>
      <sheetName val="05_01_2022"/>
      <sheetName val="Punctaj_01_01_2022"/>
      <sheetName val="medhouse_03_02"/>
      <sheetName val="Medhouse"/>
      <sheetName val="vitamed_28_03"/>
      <sheetName val="Vitamed_01_01_2022"/>
      <sheetName val="Catalina_H"/>
      <sheetName val="Sani_H08_03_2022"/>
      <sheetName val="Sani_H_04_03"/>
      <sheetName val="Sani_H_07_01"/>
      <sheetName val="Sani_H"/>
      <sheetName val="Pro_Bunicii"/>
      <sheetName val="Sofimed_01_02"/>
      <sheetName val="sofimed_05_01"/>
      <sheetName val="Sofimed"/>
      <sheetName val="Expert_10_01"/>
      <sheetName val="Expert"/>
      <sheetName val="Psihimed_Doca_01_02_2022"/>
      <sheetName val="Psimed_Doca"/>
      <sheetName val="Vitalis_25_01"/>
      <sheetName val="Vitalis"/>
      <sheetName val="Medigal_H_10_03"/>
      <sheetName val="Medigal_H_01_02"/>
      <sheetName val="Medigal_House"/>
      <sheetName val="Medicotib_DTI"/>
      <sheetName val="Sheet13"/>
      <sheetName val="Sheet14"/>
      <sheetName val="Sheet15"/>
    </sheetNames>
    <sheetDataSet>
      <sheetData sheetId="0"/>
      <sheetData sheetId="1">
        <row r="6">
          <cell r="D6">
            <v>198000</v>
          </cell>
        </row>
        <row r="12">
          <cell r="D12">
            <v>130.69999999999999</v>
          </cell>
          <cell r="E12">
            <v>27420.742561668216</v>
          </cell>
        </row>
        <row r="13">
          <cell r="D13">
            <v>72.819999999999993</v>
          </cell>
          <cell r="E13">
            <v>15277.570568788671</v>
          </cell>
        </row>
        <row r="14">
          <cell r="D14">
            <v>168.95</v>
          </cell>
          <cell r="E14">
            <v>35445.558192760865</v>
          </cell>
        </row>
        <row r="15">
          <cell r="D15">
            <v>153.69999999999999</v>
          </cell>
          <cell r="E15">
            <v>32246.121895397129</v>
          </cell>
        </row>
        <row r="16">
          <cell r="D16">
            <v>77.31</v>
          </cell>
          <cell r="E16">
            <v>16219.568534373144</v>
          </cell>
        </row>
        <row r="17">
          <cell r="D17">
            <v>68.38</v>
          </cell>
          <cell r="E17">
            <v>14346.062558277525</v>
          </cell>
        </row>
        <row r="18">
          <cell r="D18">
            <v>80</v>
          </cell>
          <cell r="E18">
            <v>16783.928117317959</v>
          </cell>
        </row>
        <row r="19">
          <cell r="D19">
            <v>47.06</v>
          </cell>
          <cell r="E19">
            <v>9873.1457150122897</v>
          </cell>
        </row>
        <row r="20">
          <cell r="D20">
            <v>36.96</v>
          </cell>
          <cell r="E20">
            <v>7754.1747902008974</v>
          </cell>
        </row>
        <row r="21">
          <cell r="D21">
            <v>48.36</v>
          </cell>
          <cell r="E21">
            <v>10145.884546918707</v>
          </cell>
        </row>
        <row r="22">
          <cell r="D22">
            <v>59.52</v>
          </cell>
          <cell r="E22">
            <v>12487.242519284562</v>
          </cell>
        </row>
        <row r="35">
          <cell r="D35">
            <v>0</v>
          </cell>
          <cell r="E35">
            <v>0</v>
          </cell>
        </row>
        <row r="36">
          <cell r="D36">
            <v>72.819999999999993</v>
          </cell>
          <cell r="E36">
            <v>1700.2998071000711</v>
          </cell>
        </row>
        <row r="37">
          <cell r="D37">
            <v>168.95</v>
          </cell>
          <cell r="E37">
            <v>3944.873007546787</v>
          </cell>
        </row>
        <row r="38">
          <cell r="D38">
            <v>0</v>
          </cell>
          <cell r="E38">
            <v>-13799</v>
          </cell>
        </row>
        <row r="39">
          <cell r="D39">
            <v>77.31</v>
          </cell>
          <cell r="E39">
            <v>1805.1383972384854</v>
          </cell>
        </row>
        <row r="40">
          <cell r="D40">
            <v>0</v>
          </cell>
          <cell r="E40">
            <v>0</v>
          </cell>
        </row>
        <row r="41">
          <cell r="D41">
            <v>80</v>
          </cell>
          <cell r="E41">
            <v>1867.9481539138383</v>
          </cell>
        </row>
        <row r="42">
          <cell r="D42">
            <v>47.06</v>
          </cell>
          <cell r="E42">
            <v>1098.8205015398153</v>
          </cell>
        </row>
        <row r="43">
          <cell r="D43">
            <v>36.96</v>
          </cell>
          <cell r="E43">
            <v>862.99204710819322</v>
          </cell>
        </row>
        <row r="44">
          <cell r="D44">
            <v>48.36</v>
          </cell>
          <cell r="E44">
            <v>1129.1746590409152</v>
          </cell>
        </row>
        <row r="45">
          <cell r="D45">
            <v>59.52</v>
          </cell>
          <cell r="E45">
            <v>1389.7534265118957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6CC-5388-46C2-B9BA-EB61D4714A34}">
  <dimension ref="A1:I65"/>
  <sheetViews>
    <sheetView tabSelected="1" workbookViewId="0">
      <selection activeCell="P14" sqref="P14"/>
    </sheetView>
  </sheetViews>
  <sheetFormatPr defaultRowHeight="15" x14ac:dyDescent="0.25"/>
  <cols>
    <col min="3" max="3" width="20" customWidth="1"/>
    <col min="4" max="4" width="12.140625" customWidth="1"/>
    <col min="5" max="5" width="12.28515625" customWidth="1"/>
    <col min="6" max="6" width="12" customWidth="1"/>
    <col min="7" max="7" width="16.85546875" customWidth="1"/>
    <col min="8" max="8" width="12.5703125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3"/>
      <c r="C2" s="3"/>
    </row>
    <row r="3" spans="1:9" x14ac:dyDescent="0.25">
      <c r="A3" s="4"/>
    </row>
    <row r="4" spans="1:9" x14ac:dyDescent="0.25">
      <c r="A4" s="4"/>
      <c r="B4" s="5" t="s">
        <v>2</v>
      </c>
      <c r="C4" s="6"/>
    </row>
    <row r="5" spans="1:9" x14ac:dyDescent="0.25">
      <c r="A5" s="4"/>
      <c r="B5" s="7"/>
      <c r="C5" s="7"/>
      <c r="D5" s="8"/>
    </row>
    <row r="6" spans="1:9" x14ac:dyDescent="0.25">
      <c r="A6" s="4"/>
      <c r="B6" s="7"/>
      <c r="C6" s="7" t="s">
        <v>3</v>
      </c>
      <c r="D6" s="8">
        <v>198000</v>
      </c>
      <c r="E6" t="s">
        <v>4</v>
      </c>
    </row>
    <row r="7" spans="1:9" ht="15" customHeight="1" x14ac:dyDescent="0.25">
      <c r="A7" s="9" t="s">
        <v>5</v>
      </c>
      <c r="B7" s="10" t="s">
        <v>6</v>
      </c>
      <c r="C7" s="10"/>
      <c r="D7" s="11" t="s">
        <v>7</v>
      </c>
      <c r="E7" s="12" t="s">
        <v>8</v>
      </c>
      <c r="F7" s="13" t="s">
        <v>9</v>
      </c>
      <c r="G7" s="13" t="s">
        <v>10</v>
      </c>
      <c r="H7" s="14" t="s">
        <v>11</v>
      </c>
    </row>
    <row r="8" spans="1:9" x14ac:dyDescent="0.25">
      <c r="A8" s="9"/>
      <c r="B8" s="10"/>
      <c r="C8" s="10"/>
      <c r="D8" s="11"/>
      <c r="E8" s="12"/>
      <c r="F8" s="13"/>
      <c r="G8" s="13"/>
      <c r="H8" s="14"/>
    </row>
    <row r="9" spans="1:9" x14ac:dyDescent="0.25">
      <c r="A9" s="9"/>
      <c r="B9" s="10"/>
      <c r="C9" s="10"/>
      <c r="D9" s="11"/>
      <c r="E9" s="12"/>
      <c r="F9" s="13"/>
      <c r="G9" s="13"/>
      <c r="H9" s="14"/>
    </row>
    <row r="10" spans="1:9" x14ac:dyDescent="0.25">
      <c r="A10" s="9"/>
      <c r="B10" s="10"/>
      <c r="C10" s="10"/>
      <c r="D10" s="11"/>
      <c r="E10" s="12"/>
      <c r="F10" s="13"/>
      <c r="G10" s="13"/>
      <c r="H10" s="14"/>
    </row>
    <row r="11" spans="1:9" x14ac:dyDescent="0.25">
      <c r="A11" s="15">
        <v>0</v>
      </c>
      <c r="B11" s="16">
        <v>1</v>
      </c>
      <c r="C11" s="16"/>
      <c r="D11" s="17">
        <v>2</v>
      </c>
      <c r="E11" s="18" t="s">
        <v>12</v>
      </c>
      <c r="F11" s="17">
        <v>4</v>
      </c>
      <c r="G11" s="17">
        <v>5</v>
      </c>
      <c r="H11" s="17" t="s">
        <v>13</v>
      </c>
    </row>
    <row r="12" spans="1:9" x14ac:dyDescent="0.25">
      <c r="A12" s="19">
        <v>1</v>
      </c>
      <c r="B12" s="20" t="s">
        <v>14</v>
      </c>
      <c r="C12" s="20"/>
      <c r="D12" s="21">
        <v>130.69999999999999</v>
      </c>
      <c r="E12" s="22">
        <f t="shared" ref="E12:E22" si="0">D12*$D$24</f>
        <v>27209.126274839655</v>
      </c>
      <c r="F12" s="23">
        <f t="shared" ref="F12:F22" si="1">H32</f>
        <v>13.953392873379926</v>
      </c>
      <c r="G12" s="23">
        <v>0</v>
      </c>
      <c r="H12" s="23">
        <f t="shared" ref="H12:H22" si="2">E12+F12+G12</f>
        <v>27223.079667713035</v>
      </c>
    </row>
    <row r="13" spans="1:9" x14ac:dyDescent="0.25">
      <c r="A13" s="19">
        <v>2</v>
      </c>
      <c r="B13" s="20" t="s">
        <v>15</v>
      </c>
      <c r="C13" s="20"/>
      <c r="D13" s="24">
        <v>69.11</v>
      </c>
      <c r="E13" s="22">
        <f t="shared" si="0"/>
        <v>14387.319945326464</v>
      </c>
      <c r="F13" s="23">
        <f t="shared" si="1"/>
        <v>-92.98062730788115</v>
      </c>
      <c r="G13" s="23">
        <v>-9.8346758553632299</v>
      </c>
      <c r="H13" s="23">
        <f t="shared" si="2"/>
        <v>14284.50464216322</v>
      </c>
      <c r="I13" t="s">
        <v>16</v>
      </c>
    </row>
    <row r="14" spans="1:9" x14ac:dyDescent="0.25">
      <c r="A14" s="19">
        <v>3</v>
      </c>
      <c r="B14" s="20" t="s">
        <v>17</v>
      </c>
      <c r="C14" s="20"/>
      <c r="D14" s="22">
        <v>168.95</v>
      </c>
      <c r="E14" s="22">
        <f t="shared" si="0"/>
        <v>35172.011355272836</v>
      </c>
      <c r="F14" s="23">
        <f t="shared" si="1"/>
        <v>18.036922157283698</v>
      </c>
      <c r="G14" s="23">
        <v>3.2066706919936223</v>
      </c>
      <c r="H14" s="23">
        <f t="shared" si="2"/>
        <v>35193.254948122114</v>
      </c>
    </row>
    <row r="15" spans="1:9" x14ac:dyDescent="0.25">
      <c r="A15" s="19">
        <v>4</v>
      </c>
      <c r="B15" s="20" t="s">
        <v>18</v>
      </c>
      <c r="C15" s="20"/>
      <c r="D15" s="24">
        <v>158.25</v>
      </c>
      <c r="E15" s="22">
        <f t="shared" si="0"/>
        <v>32944.48533277258</v>
      </c>
      <c r="F15" s="23">
        <f t="shared" si="1"/>
        <v>16.40884839049977</v>
      </c>
      <c r="G15" s="23">
        <v>0</v>
      </c>
      <c r="H15" s="23">
        <f t="shared" si="2"/>
        <v>32960.894181163079</v>
      </c>
      <c r="I15" t="s">
        <v>19</v>
      </c>
    </row>
    <row r="16" spans="1:9" x14ac:dyDescent="0.25">
      <c r="A16" s="19">
        <v>5</v>
      </c>
      <c r="B16" s="20" t="s">
        <v>20</v>
      </c>
      <c r="C16" s="20"/>
      <c r="D16" s="22">
        <v>77.31</v>
      </c>
      <c r="E16" s="22">
        <f t="shared" si="0"/>
        <v>16094.395962569655</v>
      </c>
      <c r="F16" s="23">
        <f t="shared" si="1"/>
        <v>8.2535333055930096</v>
      </c>
      <c r="G16" s="23">
        <v>1.4673436590592246</v>
      </c>
      <c r="H16" s="23">
        <f t="shared" si="2"/>
        <v>16104.116839534308</v>
      </c>
    </row>
    <row r="17" spans="1:9" x14ac:dyDescent="0.25">
      <c r="A17" s="19">
        <v>6</v>
      </c>
      <c r="B17" s="20" t="s">
        <v>21</v>
      </c>
      <c r="C17" s="20"/>
      <c r="D17" s="21">
        <v>68.38</v>
      </c>
      <c r="E17" s="22">
        <f t="shared" si="0"/>
        <v>14235.348543791399</v>
      </c>
      <c r="F17" s="23">
        <f t="shared" si="1"/>
        <v>7.300176011338408</v>
      </c>
      <c r="G17" s="23">
        <v>0</v>
      </c>
      <c r="H17" s="23">
        <f t="shared" si="2"/>
        <v>14242.648719802737</v>
      </c>
    </row>
    <row r="18" spans="1:9" x14ac:dyDescent="0.25">
      <c r="A18" s="19">
        <v>7</v>
      </c>
      <c r="B18" s="25" t="s">
        <v>22</v>
      </c>
      <c r="C18" s="25"/>
      <c r="D18" s="26">
        <v>86.5</v>
      </c>
      <c r="E18" s="22">
        <f t="shared" si="0"/>
        <v>18007.570181894647</v>
      </c>
      <c r="F18" s="23">
        <f t="shared" si="1"/>
        <v>8.5407148421618331</v>
      </c>
      <c r="G18" s="23">
        <v>1.5183998541549499</v>
      </c>
      <c r="H18" s="23">
        <f t="shared" si="2"/>
        <v>18017.629296590963</v>
      </c>
      <c r="I18" t="s">
        <v>23</v>
      </c>
    </row>
    <row r="19" spans="1:9" x14ac:dyDescent="0.25">
      <c r="A19" s="19">
        <v>8</v>
      </c>
      <c r="B19" s="20" t="s">
        <v>24</v>
      </c>
      <c r="C19" s="20"/>
      <c r="D19" s="21">
        <v>47.06</v>
      </c>
      <c r="E19" s="22">
        <f t="shared" si="0"/>
        <v>9796.9508989590995</v>
      </c>
      <c r="F19" s="23">
        <f t="shared" si="1"/>
        <v>5.0240755059021467</v>
      </c>
      <c r="G19" s="23">
        <v>0.89319871420684649</v>
      </c>
      <c r="H19" s="23">
        <f t="shared" si="2"/>
        <v>9802.8681731792094</v>
      </c>
    </row>
    <row r="20" spans="1:9" x14ac:dyDescent="0.25">
      <c r="A20" s="19">
        <v>9</v>
      </c>
      <c r="B20" s="25" t="s">
        <v>25</v>
      </c>
      <c r="C20" s="25"/>
      <c r="D20" s="21">
        <v>36.96</v>
      </c>
      <c r="E20" s="22">
        <f t="shared" si="0"/>
        <v>7694.3328777205343</v>
      </c>
      <c r="F20" s="23">
        <f t="shared" si="1"/>
        <v>3.9458102570788469</v>
      </c>
      <c r="G20" s="23">
        <v>0.70150073261970647</v>
      </c>
      <c r="H20" s="23">
        <f t="shared" si="2"/>
        <v>7698.9801887102331</v>
      </c>
    </row>
    <row r="21" spans="1:9" x14ac:dyDescent="0.25">
      <c r="A21" s="19">
        <v>10</v>
      </c>
      <c r="B21" s="20" t="s">
        <v>26</v>
      </c>
      <c r="C21" s="20"/>
      <c r="D21" s="22">
        <v>48.36</v>
      </c>
      <c r="E21" s="22">
        <f t="shared" si="0"/>
        <v>10067.584901692777</v>
      </c>
      <c r="F21" s="23">
        <f t="shared" si="1"/>
        <v>5.1628621220861532</v>
      </c>
      <c r="G21" s="23">
        <v>0.91787271183670782</v>
      </c>
      <c r="H21" s="23">
        <f t="shared" si="2"/>
        <v>10073.665636526699</v>
      </c>
    </row>
    <row r="22" spans="1:9" x14ac:dyDescent="0.25">
      <c r="A22" s="19">
        <v>11</v>
      </c>
      <c r="B22" s="20" t="s">
        <v>27</v>
      </c>
      <c r="C22" s="20"/>
      <c r="D22" s="22">
        <v>59.52</v>
      </c>
      <c r="E22" s="22">
        <f t="shared" si="0"/>
        <v>12390.873725160342</v>
      </c>
      <c r="F22" s="23">
        <f t="shared" si="1"/>
        <v>6.3542918425682728</v>
      </c>
      <c r="G22" s="23">
        <v>1.1296894914914901</v>
      </c>
      <c r="H22" s="23">
        <f t="shared" si="2"/>
        <v>12398.357706494402</v>
      </c>
    </row>
    <row r="23" spans="1:9" x14ac:dyDescent="0.25">
      <c r="A23" s="27"/>
      <c r="B23" s="28" t="s">
        <v>28</v>
      </c>
      <c r="C23" s="28"/>
      <c r="D23" s="22">
        <f>SUM(D12:D22)</f>
        <v>951.1</v>
      </c>
      <c r="E23" s="22">
        <f>SUM(E12:E22)</f>
        <v>197999.99999999997</v>
      </c>
      <c r="F23" s="23">
        <f>SUM(F12:F22)</f>
        <v>1.0913936421275139E-11</v>
      </c>
      <c r="G23" s="23">
        <v>0</v>
      </c>
      <c r="H23" s="23">
        <f>SUM(H12:H22)</f>
        <v>198000</v>
      </c>
    </row>
    <row r="24" spans="1:9" x14ac:dyDescent="0.25">
      <c r="D24">
        <f>D6/D23</f>
        <v>208.1800021028283</v>
      </c>
    </row>
    <row r="26" spans="1:9" x14ac:dyDescent="0.25">
      <c r="D26" s="29" t="s">
        <v>29</v>
      </c>
      <c r="E26" s="8">
        <f>'[1]01_03'!D6</f>
        <v>198000</v>
      </c>
    </row>
    <row r="27" spans="1:9" ht="15" customHeight="1" x14ac:dyDescent="0.25">
      <c r="A27" s="9" t="s">
        <v>5</v>
      </c>
      <c r="B27" s="10" t="s">
        <v>6</v>
      </c>
      <c r="C27" s="10"/>
      <c r="D27" s="11" t="s">
        <v>30</v>
      </c>
      <c r="E27" s="12" t="s">
        <v>31</v>
      </c>
      <c r="F27" s="11" t="s">
        <v>32</v>
      </c>
      <c r="G27" s="12" t="s">
        <v>33</v>
      </c>
      <c r="H27" s="14" t="s">
        <v>34</v>
      </c>
    </row>
    <row r="28" spans="1:9" x14ac:dyDescent="0.25">
      <c r="A28" s="9"/>
      <c r="B28" s="10"/>
      <c r="C28" s="10"/>
      <c r="D28" s="11"/>
      <c r="E28" s="12"/>
      <c r="F28" s="11"/>
      <c r="G28" s="12"/>
      <c r="H28" s="14"/>
    </row>
    <row r="29" spans="1:9" x14ac:dyDescent="0.25">
      <c r="A29" s="9"/>
      <c r="B29" s="10"/>
      <c r="C29" s="10"/>
      <c r="D29" s="11"/>
      <c r="E29" s="12"/>
      <c r="F29" s="11"/>
      <c r="G29" s="12"/>
      <c r="H29" s="14"/>
    </row>
    <row r="30" spans="1:9" x14ac:dyDescent="0.25">
      <c r="A30" s="9"/>
      <c r="B30" s="10"/>
      <c r="C30" s="10"/>
      <c r="D30" s="11"/>
      <c r="E30" s="12"/>
      <c r="F30" s="11"/>
      <c r="G30" s="12"/>
      <c r="H30" s="14"/>
    </row>
    <row r="31" spans="1:9" x14ac:dyDescent="0.25">
      <c r="A31" s="15">
        <v>0</v>
      </c>
      <c r="B31" s="16">
        <v>1</v>
      </c>
      <c r="C31" s="16"/>
      <c r="D31" s="17">
        <v>2</v>
      </c>
      <c r="E31" s="18" t="s">
        <v>12</v>
      </c>
      <c r="F31" s="30">
        <v>4</v>
      </c>
      <c r="G31" s="18" t="s">
        <v>35</v>
      </c>
      <c r="H31" s="30" t="s">
        <v>36</v>
      </c>
    </row>
    <row r="32" spans="1:9" x14ac:dyDescent="0.25">
      <c r="A32" s="19">
        <v>1</v>
      </c>
      <c r="B32" s="20" t="s">
        <v>14</v>
      </c>
      <c r="C32" s="20"/>
      <c r="D32" s="21">
        <f>'[1]01_03'!D12</f>
        <v>130.69999999999999</v>
      </c>
      <c r="E32" s="22">
        <f>'[1]01_03'!E12</f>
        <v>27420.742561668216</v>
      </c>
      <c r="F32" s="23">
        <v>130.69999999999999</v>
      </c>
      <c r="G32" s="22">
        <f t="shared" ref="G32:G42" si="3">F32*$F$44</f>
        <v>27434.695954541596</v>
      </c>
      <c r="H32" s="23">
        <f t="shared" ref="H32:H42" si="4">G32-E32</f>
        <v>13.953392873379926</v>
      </c>
    </row>
    <row r="33" spans="1:9" x14ac:dyDescent="0.25">
      <c r="A33" s="19">
        <v>2</v>
      </c>
      <c r="B33" s="20" t="s">
        <v>15</v>
      </c>
      <c r="C33" s="20"/>
      <c r="D33" s="21">
        <f>'[1]01_03'!D13</f>
        <v>72.819999999999993</v>
      </c>
      <c r="E33" s="22">
        <f>'[1]01_03'!E13</f>
        <v>15277.570568788671</v>
      </c>
      <c r="F33" s="23">
        <v>72.34</v>
      </c>
      <c r="G33" s="22">
        <f t="shared" si="3"/>
        <v>15184.58994148079</v>
      </c>
      <c r="H33" s="23">
        <f t="shared" si="4"/>
        <v>-92.98062730788115</v>
      </c>
      <c r="I33" s="8"/>
    </row>
    <row r="34" spans="1:9" x14ac:dyDescent="0.25">
      <c r="A34" s="19">
        <v>3</v>
      </c>
      <c r="B34" s="20" t="s">
        <v>17</v>
      </c>
      <c r="C34" s="20"/>
      <c r="D34" s="21">
        <f>'[1]01_03'!D14</f>
        <v>168.95</v>
      </c>
      <c r="E34" s="22">
        <f>'[1]01_03'!E14</f>
        <v>35445.558192760865</v>
      </c>
      <c r="F34" s="23">
        <v>168.95</v>
      </c>
      <c r="G34" s="22">
        <f t="shared" si="3"/>
        <v>35463.595114918149</v>
      </c>
      <c r="H34" s="23">
        <f t="shared" si="4"/>
        <v>18.036922157283698</v>
      </c>
    </row>
    <row r="35" spans="1:9" x14ac:dyDescent="0.25">
      <c r="A35" s="19">
        <v>4</v>
      </c>
      <c r="B35" s="20" t="s">
        <v>18</v>
      </c>
      <c r="C35" s="20"/>
      <c r="D35" s="21">
        <f>'[1]01_03'!D15</f>
        <v>153.69999999999999</v>
      </c>
      <c r="E35" s="22">
        <f>'[1]01_03'!E15</f>
        <v>32246.121895397129</v>
      </c>
      <c r="F35" s="23">
        <v>153.69999999999999</v>
      </c>
      <c r="G35" s="22">
        <f t="shared" si="3"/>
        <v>32262.530743787629</v>
      </c>
      <c r="H35" s="23">
        <f t="shared" si="4"/>
        <v>16.40884839049977</v>
      </c>
    </row>
    <row r="36" spans="1:9" x14ac:dyDescent="0.25">
      <c r="A36" s="19">
        <v>5</v>
      </c>
      <c r="B36" s="20" t="s">
        <v>20</v>
      </c>
      <c r="C36" s="20"/>
      <c r="D36" s="21">
        <f>'[1]01_03'!D16</f>
        <v>77.31</v>
      </c>
      <c r="E36" s="22">
        <f>'[1]01_03'!E16</f>
        <v>16219.568534373144</v>
      </c>
      <c r="F36" s="23">
        <v>77.31</v>
      </c>
      <c r="G36" s="22">
        <f t="shared" si="3"/>
        <v>16227.822067678737</v>
      </c>
      <c r="H36" s="23">
        <f t="shared" si="4"/>
        <v>8.2535333055930096</v>
      </c>
    </row>
    <row r="37" spans="1:9" x14ac:dyDescent="0.25">
      <c r="A37" s="19">
        <v>6</v>
      </c>
      <c r="B37" s="20" t="s">
        <v>21</v>
      </c>
      <c r="C37" s="20"/>
      <c r="D37" s="21">
        <f>'[1]01_03'!D17</f>
        <v>68.38</v>
      </c>
      <c r="E37" s="22">
        <f>'[1]01_03'!E17</f>
        <v>14346.062558277525</v>
      </c>
      <c r="F37" s="23">
        <v>68.38</v>
      </c>
      <c r="G37" s="22">
        <f t="shared" si="3"/>
        <v>14353.362734288863</v>
      </c>
      <c r="H37" s="23">
        <f t="shared" si="4"/>
        <v>7.300176011338408</v>
      </c>
    </row>
    <row r="38" spans="1:9" x14ac:dyDescent="0.25">
      <c r="A38" s="19">
        <v>7</v>
      </c>
      <c r="B38" s="25" t="s">
        <v>22</v>
      </c>
      <c r="C38" s="25"/>
      <c r="D38" s="21">
        <f>'[1]01_03'!D18</f>
        <v>80</v>
      </c>
      <c r="E38" s="22">
        <f>'[1]01_03'!E18</f>
        <v>16783.928117317959</v>
      </c>
      <c r="F38" s="23">
        <v>80</v>
      </c>
      <c r="G38" s="22">
        <f t="shared" si="3"/>
        <v>16792.468832160121</v>
      </c>
      <c r="H38" s="23">
        <f t="shared" si="4"/>
        <v>8.5407148421618331</v>
      </c>
    </row>
    <row r="39" spans="1:9" x14ac:dyDescent="0.25">
      <c r="A39" s="19">
        <v>8</v>
      </c>
      <c r="B39" s="20" t="s">
        <v>24</v>
      </c>
      <c r="C39" s="20"/>
      <c r="D39" s="21">
        <f>'[1]01_03'!D19</f>
        <v>47.06</v>
      </c>
      <c r="E39" s="22">
        <f>'[1]01_03'!E19</f>
        <v>9873.1457150122897</v>
      </c>
      <c r="F39" s="23">
        <v>47.06</v>
      </c>
      <c r="G39" s="22">
        <f t="shared" si="3"/>
        <v>9878.1697905181918</v>
      </c>
      <c r="H39" s="23">
        <f t="shared" si="4"/>
        <v>5.0240755059021467</v>
      </c>
    </row>
    <row r="40" spans="1:9" x14ac:dyDescent="0.25">
      <c r="A40" s="19">
        <v>9</v>
      </c>
      <c r="B40" s="25" t="s">
        <v>25</v>
      </c>
      <c r="C40" s="25"/>
      <c r="D40" s="21">
        <f>'[1]01_03'!D20</f>
        <v>36.96</v>
      </c>
      <c r="E40" s="22">
        <f>'[1]01_03'!E20</f>
        <v>7754.1747902008974</v>
      </c>
      <c r="F40" s="23">
        <v>36.96</v>
      </c>
      <c r="G40" s="22">
        <f t="shared" si="3"/>
        <v>7758.1206004579763</v>
      </c>
      <c r="H40" s="23">
        <f t="shared" si="4"/>
        <v>3.9458102570788469</v>
      </c>
    </row>
    <row r="41" spans="1:9" x14ac:dyDescent="0.25">
      <c r="A41" s="19">
        <v>10</v>
      </c>
      <c r="B41" s="20" t="s">
        <v>26</v>
      </c>
      <c r="C41" s="20"/>
      <c r="D41" s="21">
        <f>'[1]01_03'!D21</f>
        <v>48.36</v>
      </c>
      <c r="E41" s="22">
        <f>'[1]01_03'!E21</f>
        <v>10145.884546918707</v>
      </c>
      <c r="F41" s="23">
        <v>48.36</v>
      </c>
      <c r="G41" s="22">
        <f t="shared" si="3"/>
        <v>10151.047409040793</v>
      </c>
      <c r="H41" s="23">
        <f t="shared" si="4"/>
        <v>5.1628621220861532</v>
      </c>
    </row>
    <row r="42" spans="1:9" x14ac:dyDescent="0.25">
      <c r="A42" s="19">
        <v>11</v>
      </c>
      <c r="B42" s="20" t="s">
        <v>27</v>
      </c>
      <c r="C42" s="20"/>
      <c r="D42" s="21">
        <f>'[1]01_03'!D22</f>
        <v>59.52</v>
      </c>
      <c r="E42" s="22">
        <f>'[1]01_03'!E22</f>
        <v>12487.242519284562</v>
      </c>
      <c r="F42" s="23">
        <v>59.52</v>
      </c>
      <c r="G42" s="22">
        <f t="shared" si="3"/>
        <v>12493.59681112713</v>
      </c>
      <c r="H42" s="23">
        <f t="shared" si="4"/>
        <v>6.3542918425682728</v>
      </c>
    </row>
    <row r="43" spans="1:9" x14ac:dyDescent="0.25">
      <c r="A43" s="27"/>
      <c r="B43" s="28" t="s">
        <v>28</v>
      </c>
      <c r="C43" s="28"/>
      <c r="D43" s="22">
        <f>SUM(D32:D42)</f>
        <v>943.7600000000001</v>
      </c>
      <c r="E43" s="22">
        <f>SUM(E32:E42)</f>
        <v>197999.99999999997</v>
      </c>
      <c r="F43" s="23">
        <f>SUM(F32:F42)</f>
        <v>943.28000000000009</v>
      </c>
      <c r="G43" s="22">
        <f>SUM(G32:G42)</f>
        <v>197999.99999999994</v>
      </c>
      <c r="H43" s="23">
        <f>SUM(H32:H42)</f>
        <v>1.0913936421275139E-11</v>
      </c>
    </row>
    <row r="44" spans="1:9" x14ac:dyDescent="0.25">
      <c r="C44" t="s">
        <v>37</v>
      </c>
      <c r="D44">
        <f>E26/D43</f>
        <v>209.7991014664745</v>
      </c>
      <c r="F44">
        <f>E26/F43</f>
        <v>209.90586040200151</v>
      </c>
    </row>
    <row r="46" spans="1:9" x14ac:dyDescent="0.25">
      <c r="E46" s="31" t="s">
        <v>38</v>
      </c>
    </row>
    <row r="47" spans="1:9" x14ac:dyDescent="0.25">
      <c r="A47" s="4"/>
      <c r="B47" s="7"/>
      <c r="D47" s="8">
        <v>13799</v>
      </c>
      <c r="E47" t="s">
        <v>4</v>
      </c>
    </row>
    <row r="48" spans="1:9" ht="15" customHeight="1" x14ac:dyDescent="0.25">
      <c r="A48" s="9" t="s">
        <v>5</v>
      </c>
      <c r="B48" s="10" t="s">
        <v>6</v>
      </c>
      <c r="C48" s="10"/>
      <c r="D48" s="11" t="s">
        <v>30</v>
      </c>
      <c r="E48" s="12" t="s">
        <v>31</v>
      </c>
      <c r="F48" s="11" t="s">
        <v>32</v>
      </c>
      <c r="G48" s="12" t="s">
        <v>33</v>
      </c>
      <c r="H48" s="13" t="s">
        <v>39</v>
      </c>
    </row>
    <row r="49" spans="1:8" x14ac:dyDescent="0.25">
      <c r="A49" s="9"/>
      <c r="B49" s="10"/>
      <c r="C49" s="10"/>
      <c r="D49" s="11"/>
      <c r="E49" s="12"/>
      <c r="F49" s="11"/>
      <c r="G49" s="12"/>
      <c r="H49" s="13"/>
    </row>
    <row r="50" spans="1:8" x14ac:dyDescent="0.25">
      <c r="A50" s="9"/>
      <c r="B50" s="10"/>
      <c r="C50" s="10"/>
      <c r="D50" s="11"/>
      <c r="E50" s="12"/>
      <c r="F50" s="11"/>
      <c r="G50" s="12"/>
      <c r="H50" s="13"/>
    </row>
    <row r="51" spans="1:8" x14ac:dyDescent="0.25">
      <c r="A51" s="9"/>
      <c r="B51" s="10"/>
      <c r="C51" s="10"/>
      <c r="D51" s="11"/>
      <c r="E51" s="12"/>
      <c r="F51" s="11"/>
      <c r="G51" s="12"/>
      <c r="H51" s="13"/>
    </row>
    <row r="52" spans="1:8" x14ac:dyDescent="0.25">
      <c r="A52" s="15">
        <v>0</v>
      </c>
      <c r="B52" s="16">
        <v>1</v>
      </c>
      <c r="C52" s="16"/>
      <c r="D52" s="17">
        <v>2</v>
      </c>
      <c r="E52" s="32" t="s">
        <v>12</v>
      </c>
      <c r="F52" s="30">
        <v>4</v>
      </c>
      <c r="G52" s="18" t="s">
        <v>35</v>
      </c>
      <c r="H52" s="30" t="s">
        <v>36</v>
      </c>
    </row>
    <row r="53" spans="1:8" x14ac:dyDescent="0.25">
      <c r="A53" s="19">
        <v>1</v>
      </c>
      <c r="B53" s="20" t="s">
        <v>14</v>
      </c>
      <c r="C53" s="20"/>
      <c r="D53" s="21">
        <f>'[1]01_03'!D35</f>
        <v>0</v>
      </c>
      <c r="E53" s="23">
        <f>'[1]01_03'!E35</f>
        <v>0</v>
      </c>
      <c r="F53" s="22"/>
      <c r="G53" s="22">
        <f>F53*$F$65</f>
        <v>0</v>
      </c>
      <c r="H53" s="23">
        <f t="shared" ref="H53:H64" si="5">G53-E53</f>
        <v>0</v>
      </c>
    </row>
    <row r="54" spans="1:8" x14ac:dyDescent="0.25">
      <c r="A54" s="19">
        <v>2</v>
      </c>
      <c r="B54" s="20" t="s">
        <v>15</v>
      </c>
      <c r="C54" s="20"/>
      <c r="D54" s="21">
        <f>'[1]01_03'!D36</f>
        <v>72.819999999999993</v>
      </c>
      <c r="E54" s="23">
        <f>'[1]01_03'!E36</f>
        <v>1700.2998071000711</v>
      </c>
      <c r="F54" s="22">
        <v>72.34</v>
      </c>
      <c r="G54" s="22">
        <f>F54*$F$65</f>
        <v>1690.4651312447079</v>
      </c>
      <c r="H54" s="23">
        <f t="shared" si="5"/>
        <v>-9.8346758553632299</v>
      </c>
    </row>
    <row r="55" spans="1:8" x14ac:dyDescent="0.25">
      <c r="A55" s="19">
        <v>3</v>
      </c>
      <c r="B55" s="20" t="s">
        <v>17</v>
      </c>
      <c r="C55" s="20"/>
      <c r="D55" s="21">
        <f>'[1]01_03'!D37</f>
        <v>168.95</v>
      </c>
      <c r="E55" s="23">
        <f>'[1]01_03'!E37</f>
        <v>3944.873007546787</v>
      </c>
      <c r="F55" s="22">
        <v>168.95</v>
      </c>
      <c r="G55" s="22">
        <f>F55*$F$65</f>
        <v>3948.0796782387806</v>
      </c>
      <c r="H55" s="23">
        <f t="shared" si="5"/>
        <v>3.2066706919936223</v>
      </c>
    </row>
    <row r="56" spans="1:8" x14ac:dyDescent="0.25">
      <c r="A56" s="19">
        <v>4</v>
      </c>
      <c r="B56" s="20" t="s">
        <v>18</v>
      </c>
      <c r="C56" s="20"/>
      <c r="D56" s="21">
        <f>'[1]01_03'!D38</f>
        <v>0</v>
      </c>
      <c r="E56" s="23">
        <f>'[1]01_03'!E38</f>
        <v>-13799</v>
      </c>
      <c r="F56" s="22"/>
      <c r="G56" s="22">
        <f>E56</f>
        <v>-13799</v>
      </c>
      <c r="H56" s="23">
        <f t="shared" si="5"/>
        <v>0</v>
      </c>
    </row>
    <row r="57" spans="1:8" x14ac:dyDescent="0.25">
      <c r="A57" s="19">
        <v>5</v>
      </c>
      <c r="B57" s="20" t="s">
        <v>20</v>
      </c>
      <c r="C57" s="20"/>
      <c r="D57" s="21">
        <f>'[1]01_03'!D39</f>
        <v>77.31</v>
      </c>
      <c r="E57" s="23">
        <f>'[1]01_03'!E39</f>
        <v>1805.1383972384854</v>
      </c>
      <c r="F57" s="22">
        <v>77.31</v>
      </c>
      <c r="G57" s="22">
        <f t="shared" ref="G57:G63" si="6">F57*$F$65</f>
        <v>1806.6057408975446</v>
      </c>
      <c r="H57" s="23">
        <f t="shared" si="5"/>
        <v>1.4673436590592246</v>
      </c>
    </row>
    <row r="58" spans="1:8" x14ac:dyDescent="0.25">
      <c r="A58" s="19">
        <v>6</v>
      </c>
      <c r="B58" s="20" t="s">
        <v>21</v>
      </c>
      <c r="C58" s="20"/>
      <c r="D58" s="21">
        <f>'[1]01_03'!D40</f>
        <v>0</v>
      </c>
      <c r="E58" s="23">
        <f>'[1]01_03'!E40</f>
        <v>0</v>
      </c>
      <c r="F58" s="22"/>
      <c r="G58" s="22">
        <f t="shared" si="6"/>
        <v>0</v>
      </c>
      <c r="H58" s="23">
        <f t="shared" si="5"/>
        <v>0</v>
      </c>
    </row>
    <row r="59" spans="1:8" x14ac:dyDescent="0.25">
      <c r="A59" s="19">
        <v>7</v>
      </c>
      <c r="B59" s="25" t="s">
        <v>22</v>
      </c>
      <c r="C59" s="25"/>
      <c r="D59" s="21">
        <f>'[1]01_03'!D41</f>
        <v>80</v>
      </c>
      <c r="E59" s="23">
        <f>'[1]01_03'!E41</f>
        <v>1867.9481539138383</v>
      </c>
      <c r="F59" s="22">
        <v>80</v>
      </c>
      <c r="G59" s="22">
        <f t="shared" si="6"/>
        <v>1869.4665537679932</v>
      </c>
      <c r="H59" s="23">
        <f t="shared" si="5"/>
        <v>1.5183998541549499</v>
      </c>
    </row>
    <row r="60" spans="1:8" x14ac:dyDescent="0.25">
      <c r="A60" s="19">
        <v>8</v>
      </c>
      <c r="B60" s="20" t="s">
        <v>24</v>
      </c>
      <c r="C60" s="20"/>
      <c r="D60" s="21">
        <f>'[1]01_03'!D42</f>
        <v>47.06</v>
      </c>
      <c r="E60" s="23">
        <f>'[1]01_03'!E42</f>
        <v>1098.8205015398153</v>
      </c>
      <c r="F60" s="22">
        <v>47.06</v>
      </c>
      <c r="G60" s="22">
        <f t="shared" si="6"/>
        <v>1099.7137002540221</v>
      </c>
      <c r="H60" s="23">
        <f t="shared" si="5"/>
        <v>0.89319871420684649</v>
      </c>
    </row>
    <row r="61" spans="1:8" x14ac:dyDescent="0.25">
      <c r="A61" s="19">
        <v>9</v>
      </c>
      <c r="B61" s="25" t="s">
        <v>25</v>
      </c>
      <c r="C61" s="25"/>
      <c r="D61" s="21">
        <f>'[1]01_03'!D43</f>
        <v>36.96</v>
      </c>
      <c r="E61" s="23">
        <f>'[1]01_03'!E43</f>
        <v>862.99204710819322</v>
      </c>
      <c r="F61" s="22">
        <v>36.96</v>
      </c>
      <c r="G61" s="22">
        <f t="shared" si="6"/>
        <v>863.69354784081293</v>
      </c>
      <c r="H61" s="23">
        <f t="shared" si="5"/>
        <v>0.70150073261970647</v>
      </c>
    </row>
    <row r="62" spans="1:8" x14ac:dyDescent="0.25">
      <c r="A62" s="19">
        <v>10</v>
      </c>
      <c r="B62" s="20" t="s">
        <v>26</v>
      </c>
      <c r="C62" s="20"/>
      <c r="D62" s="21">
        <f>'[1]01_03'!D44</f>
        <v>48.36</v>
      </c>
      <c r="E62" s="23">
        <f>'[1]01_03'!E44</f>
        <v>1129.1746590409152</v>
      </c>
      <c r="F62" s="22">
        <v>48.36</v>
      </c>
      <c r="G62" s="22">
        <f t="shared" si="6"/>
        <v>1130.0925317527519</v>
      </c>
      <c r="H62" s="23">
        <f t="shared" si="5"/>
        <v>0.91787271183670782</v>
      </c>
    </row>
    <row r="63" spans="1:8" x14ac:dyDescent="0.25">
      <c r="A63" s="19">
        <v>11</v>
      </c>
      <c r="B63" s="20" t="s">
        <v>27</v>
      </c>
      <c r="C63" s="20"/>
      <c r="D63" s="21">
        <f>'[1]01_03'!D45</f>
        <v>59.52</v>
      </c>
      <c r="E63" s="23">
        <f>'[1]01_03'!E45</f>
        <v>1389.7534265118957</v>
      </c>
      <c r="F63" s="22">
        <v>59.52</v>
      </c>
      <c r="G63" s="33">
        <f t="shared" si="6"/>
        <v>1390.8831160033872</v>
      </c>
      <c r="H63" s="23">
        <f t="shared" si="5"/>
        <v>1.1296894914914901</v>
      </c>
    </row>
    <row r="64" spans="1:8" x14ac:dyDescent="0.25">
      <c r="A64" s="27"/>
      <c r="B64" s="28" t="s">
        <v>28</v>
      </c>
      <c r="C64" s="28"/>
      <c r="D64" s="22">
        <f>SUM(D53:D63)</f>
        <v>590.9799999999999</v>
      </c>
      <c r="E64" s="23">
        <f>SUM(E53:E63)</f>
        <v>0</v>
      </c>
      <c r="F64" s="22">
        <f>SUM(F53:F63)</f>
        <v>590.5</v>
      </c>
      <c r="G64" s="23">
        <f>SUM(G53:G63)</f>
        <v>0</v>
      </c>
      <c r="H64" s="23">
        <f t="shared" si="5"/>
        <v>0</v>
      </c>
    </row>
    <row r="65" spans="4:8" x14ac:dyDescent="0.25">
      <c r="D65">
        <f>D47/D64</f>
        <v>23.349351923922978</v>
      </c>
      <c r="F65">
        <f>D47/F64</f>
        <v>23.368331922099916</v>
      </c>
      <c r="H65" s="8"/>
    </row>
  </sheetData>
  <mergeCells count="60"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D48:D51"/>
    <mergeCell ref="E48:E51"/>
    <mergeCell ref="F48:F51"/>
    <mergeCell ref="G48:G51"/>
    <mergeCell ref="H48:H51"/>
    <mergeCell ref="B52:C52"/>
    <mergeCell ref="B40:C40"/>
    <mergeCell ref="B41:C41"/>
    <mergeCell ref="B42:C42"/>
    <mergeCell ref="B43:C43"/>
    <mergeCell ref="A48:A51"/>
    <mergeCell ref="B48:C51"/>
    <mergeCell ref="B34:C34"/>
    <mergeCell ref="B35:C35"/>
    <mergeCell ref="B36:C36"/>
    <mergeCell ref="B37:C37"/>
    <mergeCell ref="B38:C38"/>
    <mergeCell ref="B39:C39"/>
    <mergeCell ref="F27:F30"/>
    <mergeCell ref="G27:G30"/>
    <mergeCell ref="H27:H30"/>
    <mergeCell ref="B31:C31"/>
    <mergeCell ref="B32:C32"/>
    <mergeCell ref="B33:C33"/>
    <mergeCell ref="B22:C22"/>
    <mergeCell ref="B23:C23"/>
    <mergeCell ref="A27:A30"/>
    <mergeCell ref="B27:C30"/>
    <mergeCell ref="D27:D30"/>
    <mergeCell ref="E27:E30"/>
    <mergeCell ref="B16:C16"/>
    <mergeCell ref="B17:C17"/>
    <mergeCell ref="B18:C18"/>
    <mergeCell ref="B19:C19"/>
    <mergeCell ref="B20:C20"/>
    <mergeCell ref="B21:C21"/>
    <mergeCell ref="H7:H10"/>
    <mergeCell ref="B11:C11"/>
    <mergeCell ref="B12:C12"/>
    <mergeCell ref="B13:C13"/>
    <mergeCell ref="B14:C14"/>
    <mergeCell ref="B15:C15"/>
    <mergeCell ref="A7:A10"/>
    <mergeCell ref="B7:C10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dcterms:created xsi:type="dcterms:W3CDTF">2022-04-01T05:51:42Z</dcterms:created>
  <dcterms:modified xsi:type="dcterms:W3CDTF">2022-04-01T05:53:32Z</dcterms:modified>
</cp:coreProperties>
</file>